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Income Tax" sheetId="1" r:id="rId1"/>
  </sheets>
  <calcPr calcId="124519"/>
</workbook>
</file>

<file path=xl/calcChain.xml><?xml version="1.0" encoding="utf-8"?>
<calcChain xmlns="http://schemas.openxmlformats.org/spreadsheetml/2006/main">
  <c r="E7" i="1"/>
  <c r="E34"/>
  <c r="E45"/>
  <c r="E42"/>
  <c r="E46"/>
  <c r="E41"/>
  <c r="E44"/>
  <c r="B21"/>
  <c r="E43"/>
  <c r="E17"/>
  <c r="C21"/>
  <c r="E21"/>
  <c r="C23"/>
  <c r="E23"/>
  <c r="C22"/>
  <c r="E22"/>
  <c r="E30" s="1"/>
  <c r="C24"/>
  <c r="E24"/>
  <c r="E25"/>
  <c r="E26"/>
  <c r="E27"/>
  <c r="E28"/>
  <c r="E29"/>
  <c r="E31" l="1"/>
  <c r="E35" s="1"/>
  <c r="E36" s="1"/>
</calcChain>
</file>

<file path=xl/sharedStrings.xml><?xml version="1.0" encoding="utf-8"?>
<sst xmlns="http://schemas.openxmlformats.org/spreadsheetml/2006/main" count="110" uniqueCount="78">
  <si>
    <t>Particulars</t>
  </si>
  <si>
    <t>Details</t>
  </si>
  <si>
    <t>Type</t>
  </si>
  <si>
    <t>Amount in Rs.</t>
  </si>
  <si>
    <t>Income Tax Payee Type</t>
  </si>
  <si>
    <t>Male</t>
  </si>
  <si>
    <t>Salary, Bonus, Allowances, Other income etc</t>
  </si>
  <si>
    <t xml:space="preserve">Input </t>
  </si>
  <si>
    <t>Gross Income - Exemptions</t>
  </si>
  <si>
    <t>Output</t>
  </si>
  <si>
    <t>Tax Benefit u/s 24</t>
  </si>
  <si>
    <t>Taxable Income</t>
  </si>
  <si>
    <t>Tax payable on this income</t>
  </si>
  <si>
    <t>Tax Slab</t>
  </si>
  <si>
    <t xml:space="preserve">Slab Income </t>
  </si>
  <si>
    <t>Tax Rate</t>
  </si>
  <si>
    <t>Tax Amount</t>
  </si>
  <si>
    <t>10,00,000+</t>
  </si>
  <si>
    <t xml:space="preserve">Tax on Total Income </t>
  </si>
  <si>
    <t>Education Cess</t>
  </si>
  <si>
    <t>Monthly Income</t>
  </si>
  <si>
    <t>Monthly Tax (Appx TDS)</t>
  </si>
  <si>
    <t>Income Tax Ratio</t>
  </si>
  <si>
    <t>HRA Exemption Calculator</t>
  </si>
  <si>
    <t>City living in</t>
  </si>
  <si>
    <t>Metro</t>
  </si>
  <si>
    <t>Basic Salary + DA</t>
  </si>
  <si>
    <t>Input</t>
  </si>
  <si>
    <t>HRA Received</t>
  </si>
  <si>
    <t>Actual Rent Paid</t>
  </si>
  <si>
    <t>Least of the following will be HRA Exemption</t>
  </si>
  <si>
    <t>HRA Receieved</t>
  </si>
  <si>
    <t>% of Salary+DA (50%-Metro &amp; 40%-Non-metro)</t>
  </si>
  <si>
    <t>Rent paid in excess of 10 % of salary</t>
  </si>
  <si>
    <t>Income Tax Slabs</t>
  </si>
  <si>
    <t>Tax Exemptions</t>
  </si>
  <si>
    <t>Age Creteria</t>
  </si>
  <si>
    <t>Income Exempted</t>
  </si>
  <si>
    <t>-</t>
  </si>
  <si>
    <t>Female</t>
  </si>
  <si>
    <t>Senior Citizens</t>
  </si>
  <si>
    <t>Very Senior Citizens</t>
  </si>
  <si>
    <t>Non-metro</t>
  </si>
  <si>
    <t>Male, Female, Sr. Citizen&gt;60, Very Sr. Citizen&gt;80</t>
  </si>
  <si>
    <t>Tax Credit</t>
  </si>
  <si>
    <t>HRA Exemptions u/s 10 A</t>
  </si>
  <si>
    <t>Other Exemptions u/s 10 A</t>
  </si>
  <si>
    <t>Medical, Convenyance etc</t>
  </si>
  <si>
    <t>HRA Calculation below</t>
  </si>
  <si>
    <t>Deductions u/s 80 D</t>
  </si>
  <si>
    <t>Medical Insurance Premium (Self, Parents)</t>
  </si>
  <si>
    <t xml:space="preserve">Deductions u/s 80 C </t>
  </si>
  <si>
    <t>Gross Income (CTC)</t>
  </si>
  <si>
    <t>Professional Tax</t>
  </si>
  <si>
    <t>Tax Liability</t>
  </si>
  <si>
    <t>Deductions u/s 80 CCG</t>
  </si>
  <si>
    <t>Investments in PF, PPF, Life Ins., ELSS, NPS etc</t>
  </si>
  <si>
    <t>Net Income under Salaries</t>
  </si>
  <si>
    <t>Upto Rs. 2000 if Taxable Income &lt; Rs. 5 lakhs</t>
  </si>
  <si>
    <t>Tax with Surcharge</t>
  </si>
  <si>
    <t>Surcharge</t>
  </si>
  <si>
    <t>Tax with Cess</t>
  </si>
  <si>
    <t>Tax Liability/12</t>
  </si>
  <si>
    <t>Gross Income/12</t>
  </si>
  <si>
    <t>Gross Income/Tax Liability</t>
  </si>
  <si>
    <t>Total Deductions/Benefits</t>
  </si>
  <si>
    <t>Interest Paid On Home Loan (Max 2 L)</t>
  </si>
  <si>
    <t>Deductions u/s 80 G</t>
  </si>
  <si>
    <t>Deductions u/s 80 E</t>
  </si>
  <si>
    <t>Interest Paid on Education Loan</t>
  </si>
  <si>
    <t>Interest Received on Savings Bank A/C</t>
  </si>
  <si>
    <t>Eligible Donations upto specified percentage</t>
  </si>
  <si>
    <t>Deductions u/s 80 CCD</t>
  </si>
  <si>
    <t>Investments in NPS (50 K Maximum)</t>
  </si>
  <si>
    <t>Deductions u/s 80 TTA</t>
  </si>
  <si>
    <t>Investments in RGESS (50% of First time Invest)</t>
  </si>
  <si>
    <t>12% on Tax if Income &gt; Rs 1 Crore</t>
  </si>
  <si>
    <t xml:space="preserve">Income Tax Calculator FY 2015-16 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</si>
</sst>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sz val="11"/>
      <color rgb="FFCC000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rgb="FFC80000"/>
      <name val="Calibri"/>
      <family val="2"/>
      <scheme val="minor"/>
    </font>
    <font>
      <sz val="22"/>
      <color theme="2" tint="-0.499984740745262"/>
      <name val="Arial Narrow"/>
      <family val="2"/>
    </font>
    <font>
      <sz val="11"/>
      <color theme="2" tint="-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65" fontId="1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9" fontId="0" fillId="0" borderId="0" xfId="0" applyNumberFormat="1" applyFont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165" fontId="6" fillId="0" borderId="1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0" fontId="8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165" fontId="11" fillId="0" borderId="1" xfId="1" applyNumberFormat="1" applyFont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right"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165" fontId="6" fillId="3" borderId="1" xfId="1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vertical="center"/>
    </xf>
    <xf numFmtId="9" fontId="6" fillId="3" borderId="1" xfId="0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vertical="center"/>
    </xf>
    <xf numFmtId="9" fontId="6" fillId="3" borderId="1" xfId="0" applyNumberFormat="1" applyFont="1" applyFill="1" applyBorder="1" applyAlignment="1">
      <alignment horizontal="right" vertical="center"/>
    </xf>
    <xf numFmtId="9" fontId="5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showGridLines="0" tabSelected="1" workbookViewId="0">
      <selection activeCell="G4" sqref="G4"/>
    </sheetView>
  </sheetViews>
  <sheetFormatPr defaultRowHeight="18" customHeight="1"/>
  <cols>
    <col min="1" max="1" width="3" style="1" customWidth="1"/>
    <col min="2" max="2" width="28.42578125" style="1" customWidth="1"/>
    <col min="3" max="3" width="47" style="1" bestFit="1" customWidth="1"/>
    <col min="4" max="4" width="14.28515625" style="1" customWidth="1"/>
    <col min="5" max="5" width="14.85546875" style="1" bestFit="1" customWidth="1"/>
    <col min="6" max="6" width="13.42578125" style="1" customWidth="1"/>
    <col min="7" max="7" width="18.85546875" style="1" customWidth="1"/>
    <col min="8" max="8" width="9.140625" style="1" customWidth="1"/>
    <col min="9" max="9" width="13.42578125" style="7" customWidth="1"/>
    <col min="10" max="10" width="12.5703125" style="1" customWidth="1"/>
    <col min="11" max="16384" width="9.140625" style="1"/>
  </cols>
  <sheetData>
    <row r="1" spans="2:9" ht="35.25" customHeight="1">
      <c r="B1" s="52" t="s">
        <v>77</v>
      </c>
      <c r="C1" s="52"/>
      <c r="D1" s="52"/>
      <c r="E1" s="52"/>
    </row>
    <row r="2" spans="2:9" s="22" customFormat="1" ht="24.95" customHeight="1">
      <c r="B2" s="24" t="s">
        <v>0</v>
      </c>
      <c r="C2" s="24" t="s">
        <v>1</v>
      </c>
      <c r="D2" s="25" t="s">
        <v>2</v>
      </c>
      <c r="E2" s="25" t="s">
        <v>3</v>
      </c>
      <c r="I2" s="23"/>
    </row>
    <row r="3" spans="2:9" ht="24.95" customHeight="1">
      <c r="B3" s="26" t="s">
        <v>52</v>
      </c>
      <c r="C3" s="27" t="s">
        <v>6</v>
      </c>
      <c r="D3" s="28" t="s">
        <v>7</v>
      </c>
      <c r="E3" s="29"/>
    </row>
    <row r="4" spans="2:9" ht="24.95" customHeight="1">
      <c r="B4" s="26" t="s">
        <v>45</v>
      </c>
      <c r="C4" s="30" t="s">
        <v>48</v>
      </c>
      <c r="D4" s="31" t="s">
        <v>7</v>
      </c>
      <c r="E4" s="32">
        <v>0</v>
      </c>
    </row>
    <row r="5" spans="2:9" ht="24.95" customHeight="1">
      <c r="B5" s="26" t="s">
        <v>46</v>
      </c>
      <c r="C5" s="30" t="s">
        <v>47</v>
      </c>
      <c r="D5" s="31" t="s">
        <v>7</v>
      </c>
      <c r="E5" s="32">
        <v>0</v>
      </c>
    </row>
    <row r="6" spans="2:9" ht="24.95" customHeight="1">
      <c r="B6" s="26" t="s">
        <v>53</v>
      </c>
      <c r="C6" s="30" t="s">
        <v>53</v>
      </c>
      <c r="D6" s="31" t="s">
        <v>7</v>
      </c>
      <c r="E6" s="32"/>
    </row>
    <row r="7" spans="2:9" ht="24.95" customHeight="1">
      <c r="B7" s="26" t="s">
        <v>57</v>
      </c>
      <c r="C7" s="27" t="s">
        <v>8</v>
      </c>
      <c r="D7" s="28" t="s">
        <v>9</v>
      </c>
      <c r="E7" s="29">
        <f>E3-SUM(E4:E6)</f>
        <v>0</v>
      </c>
    </row>
    <row r="8" spans="2:9" ht="24.95" customHeight="1">
      <c r="B8" s="26" t="s">
        <v>51</v>
      </c>
      <c r="C8" s="33" t="s">
        <v>56</v>
      </c>
      <c r="D8" s="31" t="s">
        <v>7</v>
      </c>
      <c r="E8" s="32"/>
      <c r="G8" s="9"/>
    </row>
    <row r="9" spans="2:9" ht="24.95" customHeight="1">
      <c r="B9" s="26" t="s">
        <v>55</v>
      </c>
      <c r="C9" s="33" t="s">
        <v>75</v>
      </c>
      <c r="D9" s="31" t="s">
        <v>7</v>
      </c>
      <c r="E9" s="32"/>
      <c r="G9" s="9"/>
    </row>
    <row r="10" spans="2:9" ht="24.95" customHeight="1">
      <c r="B10" s="26" t="s">
        <v>72</v>
      </c>
      <c r="C10" s="33" t="s">
        <v>73</v>
      </c>
      <c r="D10" s="31" t="s">
        <v>7</v>
      </c>
      <c r="E10" s="32"/>
      <c r="G10" s="9"/>
    </row>
    <row r="11" spans="2:9" ht="24.95" customHeight="1">
      <c r="B11" s="26" t="s">
        <v>49</v>
      </c>
      <c r="C11" s="33" t="s">
        <v>50</v>
      </c>
      <c r="D11" s="31" t="s">
        <v>7</v>
      </c>
      <c r="E11" s="32"/>
    </row>
    <row r="12" spans="2:9" ht="24.95" customHeight="1">
      <c r="B12" s="26" t="s">
        <v>67</v>
      </c>
      <c r="C12" s="33" t="s">
        <v>71</v>
      </c>
      <c r="D12" s="31" t="s">
        <v>7</v>
      </c>
      <c r="E12" s="32"/>
    </row>
    <row r="13" spans="2:9" ht="24.95" customHeight="1">
      <c r="B13" s="26" t="s">
        <v>68</v>
      </c>
      <c r="C13" s="33" t="s">
        <v>69</v>
      </c>
      <c r="D13" s="31" t="s">
        <v>7</v>
      </c>
      <c r="E13" s="32"/>
    </row>
    <row r="14" spans="2:9" ht="24.95" customHeight="1">
      <c r="B14" s="26" t="s">
        <v>74</v>
      </c>
      <c r="C14" s="33" t="s">
        <v>70</v>
      </c>
      <c r="D14" s="31" t="s">
        <v>7</v>
      </c>
      <c r="E14" s="32"/>
    </row>
    <row r="15" spans="2:9" ht="24.95" customHeight="1">
      <c r="B15" s="26" t="s">
        <v>10</v>
      </c>
      <c r="C15" s="30" t="s">
        <v>66</v>
      </c>
      <c r="D15" s="31" t="s">
        <v>7</v>
      </c>
      <c r="E15" s="32"/>
      <c r="G15" s="9"/>
    </row>
    <row r="16" spans="2:9" ht="24.95" customHeight="1">
      <c r="B16" s="26" t="s">
        <v>65</v>
      </c>
      <c r="C16" s="27"/>
      <c r="D16" s="28"/>
      <c r="E16" s="29"/>
    </row>
    <row r="17" spans="2:11" ht="24.95" customHeight="1">
      <c r="B17" s="26" t="s">
        <v>11</v>
      </c>
      <c r="C17" s="27" t="s">
        <v>12</v>
      </c>
      <c r="D17" s="28" t="s">
        <v>9</v>
      </c>
      <c r="E17" s="29">
        <f>E7-E16</f>
        <v>0</v>
      </c>
    </row>
    <row r="18" spans="2:11" ht="24.95" customHeight="1">
      <c r="B18" s="12"/>
      <c r="C18" s="12"/>
      <c r="D18" s="12"/>
      <c r="E18" s="12"/>
    </row>
    <row r="19" spans="2:11" ht="24.95" customHeight="1">
      <c r="B19" s="34" t="s">
        <v>13</v>
      </c>
      <c r="C19" s="34" t="s">
        <v>14</v>
      </c>
      <c r="D19" s="34" t="s">
        <v>15</v>
      </c>
      <c r="E19" s="34" t="s">
        <v>16</v>
      </c>
    </row>
    <row r="20" spans="2:11" ht="24.95" customHeight="1">
      <c r="B20" s="36" t="s">
        <v>4</v>
      </c>
      <c r="C20" s="35" t="s">
        <v>43</v>
      </c>
      <c r="D20" s="37" t="s">
        <v>7</v>
      </c>
      <c r="E20" s="38" t="s">
        <v>5</v>
      </c>
    </row>
    <row r="21" spans="2:11" ht="24.95" customHeight="1">
      <c r="B21" s="39">
        <f>MAX(IF(E20=B52,D52,0),IF(E20=B53,D53,0),IF(E20=B54,D54,0),IF(E20=B55,D55,0))</f>
        <v>250000</v>
      </c>
      <c r="C21" s="40">
        <f>IF(E17&lt;=B21,E17-0,B21)</f>
        <v>0</v>
      </c>
      <c r="D21" s="41">
        <v>0</v>
      </c>
      <c r="E21" s="40">
        <f>C21*D21</f>
        <v>0</v>
      </c>
      <c r="I21" s="1"/>
      <c r="J21" s="7"/>
    </row>
    <row r="22" spans="2:11" ht="24.95" customHeight="1">
      <c r="B22" s="39">
        <v>500000</v>
      </c>
      <c r="C22" s="40">
        <f>MAX(IF(E17&lt;=B22,E17-B21,B22-B21),IF(E17&gt;B21,,0))</f>
        <v>0</v>
      </c>
      <c r="D22" s="41">
        <v>0.1</v>
      </c>
      <c r="E22" s="40">
        <f>C22*D22</f>
        <v>0</v>
      </c>
      <c r="I22" s="1"/>
      <c r="J22" s="7"/>
    </row>
    <row r="23" spans="2:11" ht="24.95" customHeight="1">
      <c r="B23" s="39">
        <v>1000000</v>
      </c>
      <c r="C23" s="40">
        <f>MAX(IF(E17&lt;=B23,E17-B22,B23-B22),IF(E17&gt;B22,,0))</f>
        <v>0</v>
      </c>
      <c r="D23" s="41">
        <v>0.2</v>
      </c>
      <c r="E23" s="40">
        <f>C23*D23</f>
        <v>0</v>
      </c>
      <c r="I23" s="1"/>
      <c r="J23" s="7"/>
    </row>
    <row r="24" spans="2:11" ht="24.95" customHeight="1">
      <c r="B24" s="42" t="s">
        <v>17</v>
      </c>
      <c r="C24" s="40">
        <f>MAX(E17&gt;B23,E17-B23,0)</f>
        <v>0</v>
      </c>
      <c r="D24" s="41">
        <v>0.3</v>
      </c>
      <c r="E24" s="40">
        <f>C24*D24</f>
        <v>0</v>
      </c>
      <c r="F24" s="2"/>
      <c r="I24" s="1"/>
      <c r="J24" s="7"/>
    </row>
    <row r="25" spans="2:11" s="4" customFormat="1" ht="24.95" customHeight="1">
      <c r="B25" s="38" t="s">
        <v>18</v>
      </c>
      <c r="C25" s="43"/>
      <c r="D25" s="38" t="s">
        <v>9</v>
      </c>
      <c r="E25" s="44">
        <f>SUM(E21:E24)</f>
        <v>0</v>
      </c>
      <c r="I25" s="1"/>
      <c r="J25" s="7"/>
      <c r="K25" s="1"/>
    </row>
    <row r="26" spans="2:11" ht="24.95" customHeight="1">
      <c r="B26" s="37" t="s">
        <v>60</v>
      </c>
      <c r="C26" s="37" t="s">
        <v>76</v>
      </c>
      <c r="D26" s="45">
        <v>0.12</v>
      </c>
      <c r="E26" s="40">
        <f>IF(E17&gt;10000000,E25*D26,0)</f>
        <v>0</v>
      </c>
    </row>
    <row r="27" spans="2:11" s="4" customFormat="1" ht="24.95" customHeight="1">
      <c r="B27" s="38" t="s">
        <v>59</v>
      </c>
      <c r="C27" s="38"/>
      <c r="D27" s="46" t="s">
        <v>9</v>
      </c>
      <c r="E27" s="44">
        <f>E25+E26</f>
        <v>0</v>
      </c>
      <c r="I27" s="5"/>
    </row>
    <row r="28" spans="2:11" ht="24.95" customHeight="1">
      <c r="B28" s="37" t="s">
        <v>19</v>
      </c>
      <c r="C28" s="47"/>
      <c r="D28" s="41">
        <v>0.03</v>
      </c>
      <c r="E28" s="40">
        <f>D28*E27</f>
        <v>0</v>
      </c>
    </row>
    <row r="29" spans="2:11" ht="24.95" customHeight="1">
      <c r="B29" s="38" t="s">
        <v>61</v>
      </c>
      <c r="C29" s="43"/>
      <c r="D29" s="38" t="s">
        <v>9</v>
      </c>
      <c r="E29" s="44">
        <f>E27+E28</f>
        <v>0</v>
      </c>
    </row>
    <row r="30" spans="2:11" ht="24.95" customHeight="1">
      <c r="B30" s="37" t="s">
        <v>44</v>
      </c>
      <c r="C30" s="37" t="s">
        <v>58</v>
      </c>
      <c r="D30" s="45" t="s">
        <v>9</v>
      </c>
      <c r="E30" s="40">
        <f>IF(AND(E17&gt;=B21,E17&lt;=B22),MIN(E22,2000),0)</f>
        <v>0</v>
      </c>
    </row>
    <row r="31" spans="2:11" ht="24.95" customHeight="1">
      <c r="B31" s="38" t="s">
        <v>54</v>
      </c>
      <c r="C31" s="43"/>
      <c r="D31" s="38" t="s">
        <v>9</v>
      </c>
      <c r="E31" s="44">
        <f>E29-E30</f>
        <v>0</v>
      </c>
    </row>
    <row r="32" spans="2:11" ht="24.95" customHeight="1">
      <c r="B32" s="12"/>
      <c r="C32" s="12"/>
      <c r="D32" s="12"/>
      <c r="E32" s="13"/>
    </row>
    <row r="33" spans="2:6" ht="24.95" customHeight="1">
      <c r="B33" s="53" t="s">
        <v>22</v>
      </c>
      <c r="C33" s="53"/>
      <c r="D33" s="53"/>
      <c r="E33" s="53"/>
    </row>
    <row r="34" spans="2:6" ht="24.95" customHeight="1">
      <c r="B34" s="43" t="s">
        <v>20</v>
      </c>
      <c r="C34" s="47" t="s">
        <v>63</v>
      </c>
      <c r="D34" s="37" t="s">
        <v>9</v>
      </c>
      <c r="E34" s="40">
        <f>E3/12</f>
        <v>0</v>
      </c>
    </row>
    <row r="35" spans="2:6" ht="24.95" customHeight="1">
      <c r="B35" s="43" t="s">
        <v>21</v>
      </c>
      <c r="C35" s="47" t="s">
        <v>62</v>
      </c>
      <c r="D35" s="37" t="s">
        <v>9</v>
      </c>
      <c r="E35" s="48">
        <f>E31/12</f>
        <v>0</v>
      </c>
    </row>
    <row r="36" spans="2:6" ht="24.95" customHeight="1">
      <c r="B36" s="43" t="s">
        <v>22</v>
      </c>
      <c r="C36" s="43" t="s">
        <v>64</v>
      </c>
      <c r="D36" s="38" t="s">
        <v>9</v>
      </c>
      <c r="E36" s="49" t="e">
        <f>E35/E34</f>
        <v>#DIV/0!</v>
      </c>
    </row>
    <row r="37" spans="2:6" ht="24.95" customHeight="1">
      <c r="B37" s="12"/>
      <c r="C37" s="17"/>
      <c r="D37" s="18"/>
      <c r="E37" s="19"/>
    </row>
    <row r="38" spans="2:6" ht="24.95" customHeight="1">
      <c r="B38" s="53" t="s">
        <v>23</v>
      </c>
      <c r="C38" s="53"/>
      <c r="D38" s="53"/>
      <c r="E38" s="53"/>
    </row>
    <row r="39" spans="2:6" ht="24.95" customHeight="1">
      <c r="B39" s="55" t="s">
        <v>24</v>
      </c>
      <c r="C39" s="56"/>
      <c r="D39" s="15" t="s">
        <v>27</v>
      </c>
      <c r="E39" s="20" t="s">
        <v>25</v>
      </c>
    </row>
    <row r="40" spans="2:6" ht="24.95" customHeight="1">
      <c r="B40" s="55" t="s">
        <v>26</v>
      </c>
      <c r="C40" s="56"/>
      <c r="D40" s="15" t="s">
        <v>27</v>
      </c>
      <c r="E40" s="16">
        <v>450000</v>
      </c>
    </row>
    <row r="41" spans="2:6" ht="24.95" customHeight="1">
      <c r="B41" s="55" t="s">
        <v>28</v>
      </c>
      <c r="C41" s="56"/>
      <c r="D41" s="15" t="s">
        <v>27</v>
      </c>
      <c r="E41" s="16">
        <f>12000*12</f>
        <v>144000</v>
      </c>
    </row>
    <row r="42" spans="2:6" ht="24.95" customHeight="1">
      <c r="B42" s="55" t="s">
        <v>29</v>
      </c>
      <c r="C42" s="56"/>
      <c r="D42" s="15" t="s">
        <v>27</v>
      </c>
      <c r="E42" s="16">
        <f>12000*12</f>
        <v>144000</v>
      </c>
    </row>
    <row r="43" spans="2:6" ht="24.95" customHeight="1">
      <c r="B43" s="50" t="s">
        <v>30</v>
      </c>
      <c r="C43" s="50"/>
      <c r="D43" s="50"/>
      <c r="E43" s="51">
        <f>MIN(E44:E46)</f>
        <v>99000</v>
      </c>
    </row>
    <row r="44" spans="2:6" ht="24.95" customHeight="1">
      <c r="B44" s="21">
        <v>1</v>
      </c>
      <c r="C44" s="14" t="s">
        <v>31</v>
      </c>
      <c r="D44" s="15" t="s">
        <v>9</v>
      </c>
      <c r="E44" s="11">
        <f>E41</f>
        <v>144000</v>
      </c>
    </row>
    <row r="45" spans="2:6" ht="24.95" customHeight="1">
      <c r="B45" s="21">
        <v>2</v>
      </c>
      <c r="C45" s="14" t="s">
        <v>32</v>
      </c>
      <c r="D45" s="15" t="s">
        <v>9</v>
      </c>
      <c r="E45" s="11">
        <f>IF(E39=B57,E40*D57,E40*D58)</f>
        <v>225000</v>
      </c>
    </row>
    <row r="46" spans="2:6" ht="24.95" customHeight="1">
      <c r="B46" s="21">
        <v>3</v>
      </c>
      <c r="C46" s="14" t="s">
        <v>33</v>
      </c>
      <c r="D46" s="15" t="s">
        <v>9</v>
      </c>
      <c r="E46" s="11">
        <f>E42-(10%*(E40))</f>
        <v>99000</v>
      </c>
      <c r="F46" s="6"/>
    </row>
    <row r="47" spans="2:6" ht="24.95" customHeight="1">
      <c r="E47" s="7"/>
    </row>
    <row r="48" spans="2:6" ht="18" customHeight="1">
      <c r="B48" s="8"/>
      <c r="C48" s="9"/>
    </row>
    <row r="50" spans="2:5" ht="22.5" hidden="1" customHeight="1">
      <c r="B50" s="54" t="s">
        <v>34</v>
      </c>
      <c r="C50" s="54"/>
      <c r="D50" s="54"/>
      <c r="E50" s="54"/>
    </row>
    <row r="51" spans="2:5" ht="15.75" hidden="1" customHeight="1">
      <c r="B51" s="1" t="s">
        <v>35</v>
      </c>
      <c r="C51" s="1" t="s">
        <v>36</v>
      </c>
      <c r="D51" s="1" t="s">
        <v>37</v>
      </c>
    </row>
    <row r="52" spans="2:5" ht="15.75" hidden="1" customHeight="1">
      <c r="B52" s="1" t="s">
        <v>5</v>
      </c>
      <c r="C52" s="9" t="s">
        <v>38</v>
      </c>
      <c r="D52" s="3">
        <v>250000</v>
      </c>
    </row>
    <row r="53" spans="2:5" ht="15.75" hidden="1" customHeight="1">
      <c r="B53" s="1" t="s">
        <v>39</v>
      </c>
      <c r="C53" s="9" t="s">
        <v>38</v>
      </c>
      <c r="D53" s="3">
        <v>250000</v>
      </c>
    </row>
    <row r="54" spans="2:5" ht="15.75" hidden="1" customHeight="1">
      <c r="B54" s="1" t="s">
        <v>40</v>
      </c>
      <c r="C54" s="1">
        <v>60</v>
      </c>
      <c r="D54" s="3">
        <v>300000</v>
      </c>
    </row>
    <row r="55" spans="2:5" ht="15.75" hidden="1" customHeight="1">
      <c r="B55" s="1" t="s">
        <v>41</v>
      </c>
      <c r="C55" s="1">
        <v>80</v>
      </c>
      <c r="D55" s="3">
        <v>500000</v>
      </c>
    </row>
    <row r="56" spans="2:5" ht="15.75" hidden="1" customHeight="1">
      <c r="D56" s="7"/>
    </row>
    <row r="57" spans="2:5" ht="15.75" hidden="1" customHeight="1">
      <c r="B57" s="9" t="s">
        <v>25</v>
      </c>
      <c r="D57" s="10">
        <v>0.5</v>
      </c>
    </row>
    <row r="58" spans="2:5" ht="15.75" hidden="1" customHeight="1">
      <c r="B58" s="9" t="s">
        <v>42</v>
      </c>
      <c r="D58" s="10">
        <v>0.4</v>
      </c>
    </row>
  </sheetData>
  <mergeCells count="8">
    <mergeCell ref="B1:E1"/>
    <mergeCell ref="B38:E38"/>
    <mergeCell ref="B50:E50"/>
    <mergeCell ref="B33:E33"/>
    <mergeCell ref="B39:C39"/>
    <mergeCell ref="B40:C40"/>
    <mergeCell ref="B41:C41"/>
    <mergeCell ref="B42:C42"/>
  </mergeCells>
  <dataValidations count="10">
    <dataValidation type="list" allowBlank="1" showInputMessage="1" showErrorMessage="1" sqref="E39">
      <formula1>$B$57:$B$58</formula1>
    </dataValidation>
    <dataValidation type="list" allowBlank="1" showInputMessage="1" showErrorMessage="1" sqref="E20">
      <formula1>$B$52:$B$55</formula1>
    </dataValidation>
    <dataValidation type="whole" errorStyle="warning" operator="lessThanOrEqual" allowBlank="1" showInputMessage="1" showErrorMessage="1" errorTitle="Benefit Limit" error="Are you sure you are eligible for Home Loan Interest Benefit beyond Rs. 1.5 Lakhs and upto Rs. 2.5 Lakhs " sqref="E16">
      <formula1>150000</formula1>
    </dataValidation>
    <dataValidation type="whole" operator="lessThanOrEqual" allowBlank="1" showInputMessage="1" showErrorMessage="1" errorTitle="Deduction Limit" error="Should be less than or equal to Rs. 1.5 Lakh" promptTitle="Should be Rs. 1.5 Lakh or less" sqref="E8">
      <formula1>150000</formula1>
    </dataValidation>
    <dataValidation type="whole" operator="lessThanOrEqual" allowBlank="1" showInputMessage="1" showErrorMessage="1" errorTitle="Deduction Limit" error="Should be less than or equal to Rs. 25,000 i.e. 50% of maximum investments Rs. 50,000 for the first time." sqref="E9">
      <formula1>25000</formula1>
    </dataValidation>
    <dataValidation type="whole" operator="lessThanOrEqual" allowBlank="1" showInputMessage="1" showErrorMessage="1" errorTitle="Deduction Limit" error="Should be less than Rs. 15,000 or Rs. 35,000 if parents are also covered and are over 60 year" sqref="E11">
      <formula1>35000</formula1>
    </dataValidation>
    <dataValidation type="whole" operator="lessThanOrEqual" allowBlank="1" showInputMessage="1" showErrorMessage="1" errorTitle="Benefit Limit" error="Should be less than Rs. 2.0 lakhs" sqref="E15">
      <formula1>200000</formula1>
    </dataValidation>
    <dataValidation operator="lessThanOrEqual" allowBlank="1" showInputMessage="1" showErrorMessage="1" errorTitle="Deduction Limit" error="Should be less than Rs. 15,000 or Rs. 35,000 if parents are also covered and are over 60 year" sqref="E12:E13"/>
    <dataValidation type="whole" operator="lessThanOrEqual" allowBlank="1" showInputMessage="1" showErrorMessage="1" errorTitle="Deduction Limit" error="Should be less than Rs. 10,000 which is the limit specified" sqref="E14">
      <formula1>10000</formula1>
    </dataValidation>
    <dataValidation type="whole" operator="lessThanOrEqual" allowBlank="1" showInputMessage="1" showErrorMessage="1" errorTitle="Deduction Limit" error="Should be less than or equal to Rs. 50,000." sqref="E10">
      <formula1>50000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ignoredErrors>
    <ignoredError sqref="E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Tax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KSEB</cp:lastModifiedBy>
  <dcterms:created xsi:type="dcterms:W3CDTF">2013-02-28T10:39:16Z</dcterms:created>
  <dcterms:modified xsi:type="dcterms:W3CDTF">2015-10-27T04:54:35Z</dcterms:modified>
</cp:coreProperties>
</file>